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filterPrivacy="1" autoCompressPictures="0"/>
  <bookViews>
    <workbookView xWindow="0" yWindow="0" windowWidth="21600" windowHeight="10020" activeTab="3"/>
  </bookViews>
  <sheets>
    <sheet name="OD vs time" sheetId="6" r:id="rId1"/>
    <sheet name="exponential growth phase" sheetId="8" r:id="rId2"/>
    <sheet name="linear growth phase" sheetId="10" r:id="rId3"/>
    <sheet name="stationary phase" sheetId="9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0" i="8" l="1"/>
  <c r="K31" i="8"/>
  <c r="J23" i="8" a="1"/>
  <c r="K32" i="8"/>
  <c r="L30" i="8"/>
  <c r="L31" i="8"/>
  <c r="L32" i="8"/>
  <c r="C30" i="8"/>
  <c r="C31" i="8"/>
  <c r="C32" i="8"/>
  <c r="D30" i="8"/>
  <c r="D31" i="8"/>
  <c r="D32" i="8"/>
  <c r="J23" i="8"/>
  <c r="J24" i="8"/>
  <c r="J25" i="8"/>
  <c r="K23" i="8"/>
  <c r="K24" i="8"/>
  <c r="K25" i="8"/>
  <c r="D29" i="8"/>
  <c r="L28" i="10"/>
  <c r="K28" i="10"/>
  <c r="D28" i="10"/>
  <c r="C28" i="10"/>
  <c r="B22" i="10" a="1"/>
  <c r="B22" i="10"/>
  <c r="L29" i="8"/>
  <c r="C29" i="8"/>
  <c r="B23" i="8" a="1"/>
  <c r="C24" i="10"/>
  <c r="C23" i="10"/>
  <c r="C22" i="10"/>
  <c r="B24" i="10"/>
  <c r="B23" i="10"/>
  <c r="B23" i="8"/>
  <c r="G9" i="8"/>
  <c r="C24" i="8"/>
  <c r="C25" i="8"/>
  <c r="B24" i="8"/>
  <c r="C23" i="8"/>
  <c r="B25" i="8"/>
  <c r="K28" i="9"/>
  <c r="L28" i="9"/>
  <c r="D28" i="9"/>
  <c r="D23" i="9"/>
  <c r="G10" i="9"/>
  <c r="D24" i="9"/>
  <c r="C28" i="9"/>
  <c r="J22" i="9" a="1"/>
  <c r="G10" i="8"/>
  <c r="G9" i="10"/>
  <c r="G13" i="8"/>
  <c r="K29" i="8"/>
  <c r="J22" i="9"/>
  <c r="K24" i="9"/>
  <c r="K22" i="9"/>
  <c r="J23" i="9"/>
  <c r="K23" i="9"/>
  <c r="J24" i="9"/>
  <c r="G11" i="9"/>
  <c r="G8" i="9"/>
  <c r="G9" i="9"/>
  <c r="G10" i="10"/>
  <c r="G13" i="10"/>
  <c r="J22" i="10" a="1"/>
  <c r="G14" i="8"/>
  <c r="G11" i="8"/>
  <c r="G12" i="8"/>
  <c r="J22" i="10"/>
  <c r="K24" i="10"/>
  <c r="K22" i="10"/>
  <c r="J23" i="10"/>
  <c r="G12" i="10"/>
  <c r="K23" i="10"/>
  <c r="J24" i="10"/>
  <c r="G14" i="10"/>
  <c r="G11" i="10"/>
</calcChain>
</file>

<file path=xl/sharedStrings.xml><?xml version="1.0" encoding="utf-8"?>
<sst xmlns="http://schemas.openxmlformats.org/spreadsheetml/2006/main" count="101" uniqueCount="39">
  <si>
    <t>time</t>
  </si>
  <si>
    <t>OD</t>
  </si>
  <si>
    <t>time(h)</t>
  </si>
  <si>
    <t>s(y)</t>
  </si>
  <si>
    <t>growth rate std</t>
  </si>
  <si>
    <t>avg OD</t>
  </si>
  <si>
    <t>OD std</t>
  </si>
  <si>
    <t>growth rate (OD/h)</t>
  </si>
  <si>
    <t>Linear Curve Fit Results:</t>
  </si>
  <si>
    <t>substrate concentration (g/L)</t>
  </si>
  <si>
    <t>Calculate Average OD</t>
  </si>
  <si>
    <t>2. Expand the tables to include all the data (by dragging the blue corner up or down).</t>
  </si>
  <si>
    <t>4. See yellow box below for estimated substrate uptake rates and standard deviations.</t>
  </si>
  <si>
    <t>Est. slope</t>
  </si>
  <si>
    <t>Est. intercept</t>
  </si>
  <si>
    <t>Std. slope</t>
  </si>
  <si>
    <t>R^2</t>
  </si>
  <si>
    <t>Std. intercept</t>
  </si>
  <si>
    <t>RESULTS:</t>
  </si>
  <si>
    <t>4. See yellow box below for estimated growth rates, substrate uptake rates and standard deviations.</t>
  </si>
  <si>
    <t>growth rate (1/h)</t>
  </si>
  <si>
    <t>substrate consumption rate (g/L/OD/h)</t>
  </si>
  <si>
    <t>Estimated Initial OD</t>
  </si>
  <si>
    <t>Estimated Initial Substrate Concentration</t>
  </si>
  <si>
    <t>Calculate:          lnOD</t>
  </si>
  <si>
    <t>Calculate:         S (g/L)</t>
  </si>
  <si>
    <t>substrate consumption rate std</t>
  </si>
  <si>
    <t>Calculate:               OD(t)-OD(to)</t>
  </si>
  <si>
    <t>Calculate:       t-to</t>
  </si>
  <si>
    <t>Calculate:         S(g/L)</t>
  </si>
  <si>
    <t>Calculate:       u/2*(t-t0)^2+X0(t-t0</t>
  </si>
  <si>
    <t>t-to</t>
  </si>
  <si>
    <t>1. Enter the data in the table below.</t>
  </si>
  <si>
    <t>2. Determine which time points correspond to exponential growth, linear growth, or stationary phase</t>
  </si>
  <si>
    <t>1. Enter the time, OD data, and substrate concentration data into the ORANGE tables below. Only enter data corresponding to exponential growth.</t>
  </si>
  <si>
    <t>1. Enter the time, OD data, and substrate concentration data into the ORANGE tables below. Only enter data corresponding to linear growth.</t>
  </si>
  <si>
    <t>1. Enter the time, OD data, and substrate concentration data into the ORANGE tables below. Only enter data corresponding to stationary phase.</t>
  </si>
  <si>
    <t>3. Check both graphs show a linear relationship (R^2 close to 1) and that the estimated initial conditions are similar to the initial measurements (see manual for details).</t>
  </si>
  <si>
    <t>Batch Culture Rate Estimation Tool version 1.0 By Mingyuan Tian, Jennifer Reed Lab, Chemical &amp; Biological Engineering, University of Wisconsin-Madison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</si>
</sst>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677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9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/>
    <xf numFmtId="164" fontId="0" fillId="0" borderId="0" xfId="0" applyNumberFormat="1" applyAlignment="1">
      <alignment wrapText="1"/>
    </xf>
    <xf numFmtId="164" fontId="3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64" fontId="0" fillId="4" borderId="0" xfId="0" applyNumberFormat="1" applyFill="1" applyAlignment="1">
      <alignment wrapText="1"/>
    </xf>
    <xf numFmtId="0" fontId="0" fillId="4" borderId="11" xfId="0" applyFill="1" applyBorder="1" applyAlignment="1">
      <alignment wrapText="1"/>
    </xf>
    <xf numFmtId="164" fontId="0" fillId="4" borderId="0" xfId="0" applyNumberForma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4" borderId="13" xfId="0" applyFill="1" applyBorder="1" applyAlignment="1">
      <alignment wrapText="1"/>
    </xf>
    <xf numFmtId="164" fontId="0" fillId="4" borderId="14" xfId="0" applyNumberFormat="1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6" borderId="13" xfId="0" applyFill="1" applyBorder="1" applyAlignment="1">
      <alignment wrapText="1"/>
    </xf>
    <xf numFmtId="164" fontId="0" fillId="6" borderId="15" xfId="0" applyNumberFormat="1" applyFill="1" applyBorder="1" applyAlignment="1">
      <alignment wrapText="1"/>
    </xf>
    <xf numFmtId="0" fontId="0" fillId="6" borderId="11" xfId="0" applyFill="1" applyBorder="1" applyAlignment="1">
      <alignment wrapText="1"/>
    </xf>
    <xf numFmtId="164" fontId="0" fillId="6" borderId="12" xfId="0" applyNumberFormat="1" applyFill="1" applyBorder="1" applyAlignment="1">
      <alignment wrapText="1"/>
    </xf>
    <xf numFmtId="164" fontId="2" fillId="7" borderId="3" xfId="0" applyNumberFormat="1" applyFont="1" applyFill="1" applyBorder="1" applyAlignment="1">
      <alignment wrapText="1"/>
    </xf>
    <xf numFmtId="164" fontId="2" fillId="7" borderId="7" xfId="0" applyNumberFormat="1" applyFont="1" applyFill="1" applyBorder="1" applyAlignment="1">
      <alignment wrapText="1"/>
    </xf>
    <xf numFmtId="0" fontId="0" fillId="7" borderId="4" xfId="0" applyFill="1" applyBorder="1" applyAlignment="1">
      <alignment wrapText="1"/>
    </xf>
    <xf numFmtId="164" fontId="2" fillId="7" borderId="5" xfId="0" applyNumberFormat="1" applyFont="1" applyFill="1" applyBorder="1" applyAlignment="1">
      <alignment wrapText="1"/>
    </xf>
    <xf numFmtId="0" fontId="9" fillId="7" borderId="2" xfId="0" applyFont="1" applyFill="1" applyBorder="1" applyAlignment="1">
      <alignment wrapText="1"/>
    </xf>
    <xf numFmtId="0" fontId="0" fillId="5" borderId="11" xfId="0" applyFill="1" applyBorder="1" applyAlignment="1">
      <alignment wrapText="1"/>
    </xf>
    <xf numFmtId="164" fontId="0" fillId="5" borderId="0" xfId="0" applyNumberFormat="1" applyFill="1" applyAlignment="1">
      <alignment wrapText="1"/>
    </xf>
    <xf numFmtId="0" fontId="0" fillId="5" borderId="12" xfId="0" applyFill="1" applyBorder="1" applyAlignment="1">
      <alignment wrapText="1"/>
    </xf>
    <xf numFmtId="164" fontId="0" fillId="5" borderId="14" xfId="0" applyNumberFormat="1" applyFill="1" applyBorder="1" applyAlignment="1">
      <alignment wrapText="1"/>
    </xf>
    <xf numFmtId="0" fontId="0" fillId="5" borderId="15" xfId="0" applyFill="1" applyBorder="1" applyAlignment="1">
      <alignment wrapText="1"/>
    </xf>
    <xf numFmtId="164" fontId="3" fillId="7" borderId="4" xfId="0" applyNumberFormat="1" applyFont="1" applyFill="1" applyBorder="1" applyAlignment="1">
      <alignment wrapText="1"/>
    </xf>
    <xf numFmtId="164" fontId="3" fillId="7" borderId="6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0" fontId="0" fillId="8" borderId="0" xfId="0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8" borderId="0" xfId="0" applyFon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 wrapText="1"/>
    </xf>
    <xf numFmtId="164" fontId="3" fillId="7" borderId="3" xfId="0" applyNumberFormat="1" applyFont="1" applyFill="1" applyBorder="1" applyAlignment="1">
      <alignment wrapText="1"/>
    </xf>
    <xf numFmtId="164" fontId="3" fillId="7" borderId="5" xfId="0" applyNumberFormat="1" applyFont="1" applyFill="1" applyBorder="1" applyAlignment="1">
      <alignment wrapText="1"/>
    </xf>
    <xf numFmtId="164" fontId="3" fillId="7" borderId="7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164" fontId="0" fillId="3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4" fontId="0" fillId="0" borderId="0" xfId="0" applyNumberFormat="1" applyFill="1" applyAlignment="1">
      <alignment wrapText="1"/>
    </xf>
    <xf numFmtId="0" fontId="0" fillId="0" borderId="11" xfId="0" applyFill="1" applyBorder="1" applyAlignment="1">
      <alignment wrapText="1"/>
    </xf>
    <xf numFmtId="164" fontId="0" fillId="0" borderId="12" xfId="0" applyNumberForma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8" xfId="0" applyFont="1" applyBorder="1"/>
    <xf numFmtId="0" fontId="0" fillId="0" borderId="19" xfId="0" applyFont="1" applyBorder="1"/>
    <xf numFmtId="2" fontId="0" fillId="0" borderId="0" xfId="0" applyNumberFormat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6" xfId="0" applyFont="1" applyBorder="1"/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9" fillId="5" borderId="8" xfId="0" applyFont="1" applyFill="1" applyBorder="1" applyAlignment="1">
      <alignment wrapText="1"/>
    </xf>
    <xf numFmtId="0" fontId="10" fillId="5" borderId="9" xfId="0" applyFont="1" applyFill="1" applyBorder="1" applyAlignment="1">
      <alignment wrapText="1"/>
    </xf>
    <xf numFmtId="0" fontId="10" fillId="5" borderId="10" xfId="0" applyFont="1" applyFill="1" applyBorder="1" applyAlignment="1">
      <alignment wrapText="1"/>
    </xf>
    <xf numFmtId="0" fontId="9" fillId="4" borderId="8" xfId="0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9" fillId="6" borderId="8" xfId="0" applyFont="1" applyFill="1" applyBorder="1" applyAlignment="1">
      <alignment wrapText="1"/>
    </xf>
    <xf numFmtId="0" fontId="9" fillId="6" borderId="10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28"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1" indent="0" justifyLastLine="0" shrinkToFit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numFmt numFmtId="2" formatCode="0.00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64" formatCode="0.000"/>
      <alignment horizontal="center" vertical="bottom" textRotation="0" wrapText="1" indent="0" justifyLastLine="0" shrinkToFit="0"/>
    </dxf>
    <dxf>
      <border outline="0">
        <right style="thin">
          <color theme="4" tint="0.39997558519241921"/>
        </right>
        <top style="thin">
          <color theme="4" tint="0.39997558519241921"/>
        </top>
      </border>
    </dxf>
    <dxf>
      <numFmt numFmtId="164" formatCode="0.000"/>
      <alignment horizontal="center" vertical="bottom" textRotation="0" wrapText="1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</border>
    </dxf>
    <dxf>
      <numFmt numFmtId="164" formatCode="0.000"/>
      <alignment horizontal="center" vertical="bottom" textRotation="0" wrapText="1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0.000"/>
      <alignment horizontal="center" vertical="bottom" textRotation="0" wrapText="1" indent="0" justifyLastLine="0" shrinkToFit="0" readingOrder="0"/>
    </dxf>
    <dxf>
      <numFmt numFmtId="164" formatCode="0.000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4" formatCode="0.000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</a:t>
            </a:r>
            <a:r>
              <a:rPr lang="en-US" baseline="0"/>
              <a:t> vs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'OD vs time'!$C$22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'OD vs time'!$B$23:$B$28</c:f>
              <c:numCache>
                <c:formatCode>General</c:formatCode>
                <c:ptCount val="6"/>
                <c:pt idx="0">
                  <c:v>0.0</c:v>
                </c:pt>
                <c:pt idx="1">
                  <c:v>6.5</c:v>
                </c:pt>
                <c:pt idx="2">
                  <c:v>8.5</c:v>
                </c:pt>
                <c:pt idx="3">
                  <c:v>11.0</c:v>
                </c:pt>
                <c:pt idx="4">
                  <c:v>13.0</c:v>
                </c:pt>
                <c:pt idx="5">
                  <c:v>17.0</c:v>
                </c:pt>
              </c:numCache>
            </c:numRef>
          </c:xVal>
          <c:yVal>
            <c:numRef>
              <c:f>'OD vs time'!$C$23:$C$28</c:f>
              <c:numCache>
                <c:formatCode>General</c:formatCode>
                <c:ptCount val="6"/>
                <c:pt idx="0">
                  <c:v>0.22</c:v>
                </c:pt>
                <c:pt idx="1">
                  <c:v>0.97</c:v>
                </c:pt>
                <c:pt idx="2">
                  <c:v>1.55</c:v>
                </c:pt>
                <c:pt idx="3">
                  <c:v>3.03</c:v>
                </c:pt>
                <c:pt idx="4">
                  <c:v>4.85</c:v>
                </c:pt>
                <c:pt idx="5">
                  <c:v>10.2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690072"/>
        <c:axId val="-2141726632"/>
      </c:scatterChart>
      <c:valAx>
        <c:axId val="2094690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726632"/>
        <c:crosses val="autoZero"/>
        <c:crossBetween val="midCat"/>
      </c:valAx>
      <c:valAx>
        <c:axId val="-214172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690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ln(OD)</a:t>
            </a:r>
            <a:r>
              <a:rPr lang="en-US" baseline="0"/>
              <a:t> vs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9661277547407"/>
          <c:y val="0.175732410611303"/>
          <c:w val="0.817123732314526"/>
          <c:h val="0.7781314878892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'OD vs time'!$C$22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'OD vs time'!$B$23:$B$28</c:f>
              <c:numCache>
                <c:formatCode>General</c:formatCode>
                <c:ptCount val="6"/>
                <c:pt idx="0">
                  <c:v>0.0</c:v>
                </c:pt>
                <c:pt idx="1">
                  <c:v>6.5</c:v>
                </c:pt>
                <c:pt idx="2">
                  <c:v>8.5</c:v>
                </c:pt>
                <c:pt idx="3">
                  <c:v>11.0</c:v>
                </c:pt>
                <c:pt idx="4">
                  <c:v>13.0</c:v>
                </c:pt>
                <c:pt idx="5">
                  <c:v>17.0</c:v>
                </c:pt>
              </c:numCache>
            </c:numRef>
          </c:xVal>
          <c:yVal>
            <c:numRef>
              <c:f>'OD vs time'!$C$23:$C$28</c:f>
              <c:numCache>
                <c:formatCode>General</c:formatCode>
                <c:ptCount val="6"/>
                <c:pt idx="0">
                  <c:v>0.22</c:v>
                </c:pt>
                <c:pt idx="1">
                  <c:v>0.97</c:v>
                </c:pt>
                <c:pt idx="2">
                  <c:v>1.55</c:v>
                </c:pt>
                <c:pt idx="3">
                  <c:v>3.03</c:v>
                </c:pt>
                <c:pt idx="4">
                  <c:v>4.85</c:v>
                </c:pt>
                <c:pt idx="5">
                  <c:v>10.2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889416"/>
        <c:axId val="2085276408"/>
      </c:scatterChart>
      <c:valAx>
        <c:axId val="208788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276408"/>
        <c:crosses val="autoZero"/>
        <c:crossBetween val="midCat"/>
      </c:valAx>
      <c:valAx>
        <c:axId val="2085276408"/>
        <c:scaling>
          <c:logBase val="2.7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7889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lnX=lnXo+</a:t>
            </a:r>
            <a:r>
              <a:rPr lang="en-US">
                <a:latin typeface="Symbol" charset="2"/>
                <a:cs typeface="Symbol" charset="2"/>
              </a:rPr>
              <a:t>m</a:t>
            </a:r>
            <a:r>
              <a:rPr lang="en-US"/>
              <a:t>(t-to)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'exponential growth phase'!$D$28</c:f>
              <c:strCache>
                <c:ptCount val="1"/>
                <c:pt idx="0">
                  <c:v>Calculate:          lnOD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815044994375703"/>
                  <c:y val="0.3254345969219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'exponential growth phase'!$C$29:$C$32</c:f>
              <c:numCache>
                <c:formatCode>General</c:formatCode>
                <c:ptCount val="4"/>
                <c:pt idx="0">
                  <c:v>0.0</c:v>
                </c:pt>
                <c:pt idx="1">
                  <c:v>2.5</c:v>
                </c:pt>
                <c:pt idx="2">
                  <c:v>4.5</c:v>
                </c:pt>
                <c:pt idx="3">
                  <c:v>8.5</c:v>
                </c:pt>
              </c:numCache>
            </c:numRef>
          </c:xVal>
          <c:yVal>
            <c:numRef>
              <c:f>'exponential growth phase'!$D$29:$D$32</c:f>
              <c:numCache>
                <c:formatCode>0.000</c:formatCode>
                <c:ptCount val="4"/>
                <c:pt idx="0">
                  <c:v>0.438254930931155</c:v>
                </c:pt>
                <c:pt idx="1">
                  <c:v>1.108562619521278</c:v>
                </c:pt>
                <c:pt idx="2">
                  <c:v>1.578978704949392</c:v>
                </c:pt>
                <c:pt idx="3">
                  <c:v>2.322387720290225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941384"/>
        <c:axId val="2105064520"/>
      </c:scatterChart>
      <c:valAx>
        <c:axId val="2073941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t-to (Hours)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064520"/>
        <c:crosses val="autoZero"/>
        <c:crossBetween val="midCat"/>
      </c:valAx>
      <c:valAx>
        <c:axId val="210506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 (OD)</a:t>
                </a:r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941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S=So-(q/</a:t>
            </a:r>
            <a:r>
              <a:rPr lang="en-US" sz="1800">
                <a:latin typeface="Symbol" charset="2"/>
                <a:cs typeface="Symbol" charset="2"/>
              </a:rPr>
              <a:t>m</a:t>
            </a:r>
            <a:r>
              <a:rPr lang="en-US" sz="1800"/>
              <a:t>)*(X-Xo)</a:t>
            </a:r>
            <a:endParaRPr lang="en-US" sz="1800">
              <a:latin typeface="Symbol" charset="2"/>
              <a:cs typeface="Symbol" charset="2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'exponential growth phase'!$L$28</c:f>
              <c:strCache>
                <c:ptCount val="1"/>
                <c:pt idx="0">
                  <c:v>Calculate:         S (g/L)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233687925914782"/>
                  <c:y val="-0.24219899705585"/>
                </c:manualLayout>
              </c:layout>
              <c:numFmt formatCode="General" sourceLinked="0"/>
            </c:trendlineLbl>
          </c:trendline>
          <c:xVal>
            <c:numRef>
              <c:f>'exponential growth phase'!$K$29:$K$32</c:f>
              <c:numCache>
                <c:formatCode>0.000</c:formatCode>
                <c:ptCount val="4"/>
                <c:pt idx="0">
                  <c:v>6.834487978992712</c:v>
                </c:pt>
                <c:pt idx="1">
                  <c:v>9.33448797899271</c:v>
                </c:pt>
                <c:pt idx="2">
                  <c:v>11.33448797899271</c:v>
                </c:pt>
                <c:pt idx="3">
                  <c:v>15.33448797899271</c:v>
                </c:pt>
              </c:numCache>
            </c:numRef>
          </c:xVal>
          <c:yVal>
            <c:numRef>
              <c:f>'exponential growth phase'!$L$29:$L$32</c:f>
              <c:numCache>
                <c:formatCode>0.000</c:formatCode>
                <c:ptCount val="4"/>
                <c:pt idx="0">
                  <c:v>20.16957032778058</c:v>
                </c:pt>
                <c:pt idx="1">
                  <c:v>18.37875389530027</c:v>
                </c:pt>
                <c:pt idx="2">
                  <c:v>15.78333394484599</c:v>
                </c:pt>
                <c:pt idx="3">
                  <c:v>8.824284310754604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89704"/>
        <c:axId val="-2142036968"/>
      </c:scatterChart>
      <c:valAx>
        <c:axId val="-2141789704"/>
        <c:scaling>
          <c:orientation val="minMax"/>
          <c:min val="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OD(t)</a:t>
                </a:r>
                <a:r>
                  <a:rPr lang="en-US" baseline="0"/>
                  <a:t> - OD (to)</a:t>
                </a:r>
                <a:endParaRPr lang="en-US"/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036968"/>
        <c:crosses val="autoZero"/>
        <c:crossBetween val="midCat"/>
      </c:valAx>
      <c:valAx>
        <c:axId val="-214203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Substrate</a:t>
                </a:r>
                <a:r>
                  <a:rPr lang="en-US" baseline="0"/>
                  <a:t> Concentration (S, g/L)</a:t>
                </a:r>
                <a:endParaRPr lang="en-US"/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789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X=Xo+</a:t>
            </a:r>
            <a:r>
              <a:rPr lang="en-US">
                <a:latin typeface="Symbol" charset="2"/>
                <a:cs typeface="Symbol" charset="2"/>
              </a:rPr>
              <a:t>m</a:t>
            </a:r>
            <a:r>
              <a:rPr lang="en-US"/>
              <a:t>(t-to)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'linear growth phase'!$D$27</c:f>
              <c:strCache>
                <c:ptCount val="1"/>
                <c:pt idx="0">
                  <c:v>OD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'linear growth phase'!$C$28</c:f>
              <c:numCache>
                <c:formatCode>0.000</c:formatCode>
                <c:ptCount val="1"/>
                <c:pt idx="0">
                  <c:v>0.0</c:v>
                </c:pt>
              </c:numCache>
            </c:numRef>
          </c:xVal>
          <c:yVal>
            <c:numRef>
              <c:f>'linear growth phase'!$D$28</c:f>
              <c:numCache>
                <c:formatCode>0.000</c:formatCode>
                <c:ptCount val="1"/>
                <c:pt idx="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615160"/>
        <c:axId val="-2141609016"/>
      </c:scatterChart>
      <c:valAx>
        <c:axId val="-2141615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t-to</a:t>
                </a:r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609016"/>
        <c:crosses val="autoZero"/>
        <c:crossBetween val="midCat"/>
      </c:valAx>
      <c:valAx>
        <c:axId val="-214160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</a:t>
                </a:r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615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>
                <a:effectLst/>
              </a:rPr>
              <a:t>S=So-q[ </a:t>
            </a:r>
            <a:r>
              <a:rPr lang="en-US" sz="1600" b="1" i="0" baseline="0">
                <a:effectLst/>
                <a:latin typeface="Symbol" charset="2"/>
                <a:cs typeface="Symbol" charset="2"/>
              </a:rPr>
              <a:t>m</a:t>
            </a:r>
            <a:r>
              <a:rPr lang="en-US" sz="1600" b="1" i="0" baseline="0">
                <a:effectLst/>
              </a:rPr>
              <a:t>/2(t-to)^2+Xo(t-to) ]</a:t>
            </a:r>
            <a:endParaRPr lang="en-US" sz="1600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257238771096705"/>
                  <c:y val="-0.4559861996321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'linear growth phase'!$L$28</c:f>
              <c:numCache>
                <c:formatCode>0.000</c:formatCode>
                <c:ptCount val="1"/>
                <c:pt idx="0">
                  <c:v>0.0</c:v>
                </c:pt>
              </c:numCache>
            </c:numRef>
          </c:xVal>
          <c:yVal>
            <c:numRef>
              <c:f>'linear growth phase'!$K$28</c:f>
              <c:numCache>
                <c:formatCode>0.000</c:formatCode>
                <c:ptCount val="1"/>
                <c:pt idx="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568888"/>
        <c:axId val="-2141562216"/>
      </c:scatterChart>
      <c:valAx>
        <c:axId val="-2141568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Symbol" charset="2"/>
                    <a:cs typeface="Symbol" charset="2"/>
                  </a:rPr>
                  <a:t>m</a:t>
                </a:r>
                <a:r>
                  <a:rPr lang="en-US"/>
                  <a:t>/2(t-to)^2</a:t>
                </a:r>
                <a:r>
                  <a:rPr lang="en-US" baseline="0"/>
                  <a:t> + Xo(t-to)</a:t>
                </a:r>
                <a:endParaRPr lang="en-US"/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562216"/>
        <c:crosses val="autoZero"/>
        <c:crossBetween val="midCat"/>
      </c:valAx>
      <c:valAx>
        <c:axId val="-214156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Substrate Concentration (S, g/L)</a:t>
                </a:r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568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 =So-q*X*(t-to)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'stationary phase'!$L$27</c:f>
              <c:strCache>
                <c:ptCount val="1"/>
                <c:pt idx="0">
                  <c:v>substrate concentration (g/L)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7845499452647"/>
                  <c:y val="-0.305351324532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'stationary phase'!$K$28</c:f>
              <c:numCache>
                <c:formatCode>0.00</c:formatCode>
                <c:ptCount val="1"/>
                <c:pt idx="0">
                  <c:v>0.0</c:v>
                </c:pt>
              </c:numCache>
            </c:numRef>
          </c:xVal>
          <c:yVal>
            <c:numRef>
              <c:f>'stationary phase'!$L$28</c:f>
              <c:numCache>
                <c:formatCode>0.00</c:formatCode>
                <c:ptCount val="1"/>
                <c:pt idx="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280168"/>
        <c:axId val="-2141271912"/>
      </c:scatterChart>
      <c:valAx>
        <c:axId val="-2141280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t-to (Hours)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271912"/>
        <c:crosses val="autoZero"/>
        <c:crossBetween val="midCat"/>
      </c:valAx>
      <c:valAx>
        <c:axId val="-21412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Subsrate Concentration</a:t>
                </a:r>
                <a:r>
                  <a:rPr lang="en-US" baseline="0"/>
                  <a:t> (S, g/L)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280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X=Xo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'stationary phase'!$D$27</c:f>
              <c:strCache>
                <c:ptCount val="1"/>
                <c:pt idx="0">
                  <c:v>OD</c:v>
                </c:pt>
              </c:strCache>
            </c:strRef>
          </c:tx>
          <c:spPr>
            <a:ln w="28575">
              <a:noFill/>
            </a:ln>
          </c:spPr>
          <c:xVal>
            <c:numRef>
              <c:f>'stationary phase'!$C$28</c:f>
              <c:numCache>
                <c:formatCode>0.00</c:formatCode>
                <c:ptCount val="1"/>
                <c:pt idx="0">
                  <c:v>0.0</c:v>
                </c:pt>
              </c:numCache>
            </c:numRef>
          </c:xVal>
          <c:yVal>
            <c:numRef>
              <c:f>'stationary phase'!$D$28</c:f>
              <c:numCache>
                <c:formatCode>0.00</c:formatCode>
                <c:ptCount val="1"/>
                <c:pt idx="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68776"/>
        <c:axId val="-2141760568"/>
      </c:scatterChart>
      <c:valAx>
        <c:axId val="-2141768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t-to (Hours)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760568"/>
        <c:crosses val="autoZero"/>
        <c:crossBetween val="midCat"/>
      </c:valAx>
      <c:valAx>
        <c:axId val="-214176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OD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768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52387</xdr:rowOff>
    </xdr:from>
    <xdr:to>
      <xdr:col>5</xdr:col>
      <xdr:colOff>190500</xdr:colOff>
      <xdr:row>18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4</xdr:row>
      <xdr:rowOff>76200</xdr:rowOff>
    </xdr:from>
    <xdr:to>
      <xdr:col>10</xdr:col>
      <xdr:colOff>476250</xdr:colOff>
      <xdr:row>18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66404</xdr:colOff>
      <xdr:row>5</xdr:row>
      <xdr:rowOff>60960</xdr:rowOff>
    </xdr:from>
    <xdr:to>
      <xdr:col>4</xdr:col>
      <xdr:colOff>50800</xdr:colOff>
      <xdr:row>18</xdr:row>
      <xdr:rowOff>132080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20321</xdr:colOff>
      <xdr:row>5</xdr:row>
      <xdr:rowOff>50800</xdr:rowOff>
    </xdr:from>
    <xdr:to>
      <xdr:col>11</xdr:col>
      <xdr:colOff>876301</xdr:colOff>
      <xdr:row>18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28575</xdr:rowOff>
    </xdr:from>
    <xdr:to>
      <xdr:col>4</xdr:col>
      <xdr:colOff>38100</xdr:colOff>
      <xdr:row>18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38553</xdr:colOff>
      <xdr:row>5</xdr:row>
      <xdr:rowOff>16329</xdr:rowOff>
    </xdr:from>
    <xdr:to>
      <xdr:col>12</xdr:col>
      <xdr:colOff>698500</xdr:colOff>
      <xdr:row>18</xdr:row>
      <xdr:rowOff>127000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104124</xdr:colOff>
      <xdr:row>5</xdr:row>
      <xdr:rowOff>50801</xdr:rowOff>
    </xdr:from>
    <xdr:to>
      <xdr:col>11</xdr:col>
      <xdr:colOff>800099</xdr:colOff>
      <xdr:row>18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88900</xdr:rowOff>
    </xdr:from>
    <xdr:to>
      <xdr:col>3</xdr:col>
      <xdr:colOff>822596</xdr:colOff>
      <xdr:row>18</xdr:row>
      <xdr:rowOff>160020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le6" displayName="Table6" ref="B22:C28" totalsRowShown="0">
  <autoFilter ref="B22:C28"/>
  <tableColumns count="2">
    <tableColumn id="1" name="time(h)" dataDxfId="27"/>
    <tableColumn id="2" name="OD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C28:D32" totalsRowShown="0" headerRowDxfId="25" dataDxfId="24">
  <autoFilter ref="C28:D32"/>
  <tableColumns count="2">
    <tableColumn id="1" name="Calculate:       t-to" dataDxfId="23">
      <calculatedColumnFormula>A29-$A$29</calculatedColumnFormula>
    </tableColumn>
    <tableColumn id="2" name="Calculate:          lnOD" dataDxfId="22">
      <calculatedColumnFormula>LN(B29)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K28:L32" totalsRowShown="0" headerRowDxfId="21" dataDxfId="20">
  <autoFilter ref="K28:L32"/>
  <tableColumns count="2">
    <tableColumn id="1" name="Calculate:               OD(t)-OD(to)" dataDxfId="19">
      <calculatedColumnFormula>I29-$G$13</calculatedColumnFormula>
    </tableColumn>
    <tableColumn id="2" name="Calculate:         S (g/L)" dataDxfId="18">
      <calculatedColumnFormula>J29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C27:D28" totalsRowShown="0" headerRowDxfId="17" dataDxfId="16" tableBorderDxfId="15">
  <autoFilter ref="C27:D28"/>
  <tableColumns count="2">
    <tableColumn id="1" name="Calculate:       t-to" dataDxfId="14">
      <calculatedColumnFormula>A28-$A$28</calculatedColumnFormula>
    </tableColumn>
    <tableColumn id="2" name="OD" dataDxfId="13">
      <calculatedColumnFormula>B28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Table9" displayName="Table9" ref="K27:L28" totalsRowShown="0" headerRowDxfId="12" dataDxfId="11" tableBorderDxfId="10">
  <autoFilter ref="K27:L28"/>
  <tableColumns count="2">
    <tableColumn id="1" name="Calculate:         S(g/L)" dataDxfId="9">
      <calculatedColumnFormula>J28</calculatedColumnFormula>
    </tableColumn>
    <tableColumn id="2" name="Calculate:       u/2*(t-t0)^2+X0(t-t0" dataDxfId="8">
      <calculatedColumnFormula>$B$22/2*(I28-$I$28)*(I28-$I$28)+$C$22*(I28-$I$28)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le3" displayName="Table3" ref="C27:D28" totalsRowShown="0" headerRowDxfId="7" dataDxfId="6">
  <autoFilter ref="C27:D28"/>
  <tableColumns count="2">
    <tableColumn id="1" name="t-to" dataDxfId="5">
      <calculatedColumnFormula>A28-$A$28</calculatedColumnFormula>
    </tableColumn>
    <tableColumn id="2" name="OD" dataDxfId="4">
      <calculatedColumnFormula>B28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Table4" displayName="Table4" ref="K27:L28" totalsRowShown="0" headerRowDxfId="3" dataDxfId="2">
  <autoFilter ref="K27:L28"/>
  <tableColumns count="2">
    <tableColumn id="1" name="t-to" dataDxfId="1">
      <calculatedColumnFormula>I28-$I$28</calculatedColumnFormula>
    </tableColumn>
    <tableColumn id="2" name="substrate concentration (g/L)" dataDxfId="0">
      <calculatedColumnFormula>J28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table" Target="../tables/table4.xml"/><Relationship Id="rId3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table" Target="../tables/table6.xml"/><Relationship Id="rId3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sqref="A1:K1"/>
    </sheetView>
  </sheetViews>
  <sheetFormatPr baseColWidth="10" defaultColWidth="8.83203125" defaultRowHeight="14" x14ac:dyDescent="0"/>
  <cols>
    <col min="2" max="2" width="9.83203125" customWidth="1"/>
    <col min="11" max="11" width="28.6640625" customWidth="1"/>
  </cols>
  <sheetData>
    <row r="1" spans="1:11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>
      <c r="A2" s="73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>
      <c r="A3" s="73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s="8" customFormat="1">
      <c r="A4" s="7"/>
      <c r="B4" s="7"/>
      <c r="C4" s="7"/>
      <c r="D4" s="7"/>
      <c r="E4" s="7"/>
      <c r="F4" s="7"/>
      <c r="G4" s="7"/>
    </row>
    <row r="21" spans="1:7">
      <c r="A21" s="5"/>
      <c r="B21" s="5"/>
      <c r="C21" s="5"/>
      <c r="D21" s="5"/>
      <c r="E21" s="5"/>
      <c r="F21" s="5"/>
      <c r="G21" s="5"/>
    </row>
    <row r="22" spans="1:7">
      <c r="B22" t="s">
        <v>2</v>
      </c>
      <c r="C22" t="s">
        <v>1</v>
      </c>
    </row>
    <row r="23" spans="1:7">
      <c r="B23">
        <v>0</v>
      </c>
      <c r="C23">
        <v>0.21999999999999997</v>
      </c>
    </row>
    <row r="24" spans="1:7">
      <c r="B24">
        <v>6.5</v>
      </c>
      <c r="C24">
        <v>0.96999999999999986</v>
      </c>
    </row>
    <row r="25" spans="1:7">
      <c r="B25">
        <v>8.5</v>
      </c>
      <c r="C25">
        <v>1.55</v>
      </c>
    </row>
    <row r="26" spans="1:7">
      <c r="B26" s="70">
        <v>11</v>
      </c>
      <c r="C26">
        <v>3.0300000000000002</v>
      </c>
    </row>
    <row r="27" spans="1:7">
      <c r="B27" s="70">
        <v>13</v>
      </c>
      <c r="C27">
        <v>4.8500000000000005</v>
      </c>
    </row>
    <row r="28" spans="1:7">
      <c r="B28" s="65">
        <v>17</v>
      </c>
      <c r="C28">
        <v>10.199999999999999</v>
      </c>
    </row>
    <row r="29" spans="1:7">
      <c r="B29" s="65"/>
      <c r="C29" s="66"/>
    </row>
    <row r="30" spans="1:7">
      <c r="B30" s="65"/>
      <c r="C30" s="66"/>
    </row>
  </sheetData>
  <mergeCells count="3">
    <mergeCell ref="A3:K3"/>
    <mergeCell ref="A2:K2"/>
    <mergeCell ref="A1:K1"/>
  </mergeCells>
  <phoneticPr fontId="1" type="noConversion"/>
  <pageMargins left="0.7" right="0.7" top="0.75" bottom="0.75" header="0.3" footer="0.3"/>
  <pageSetup orientation="portrait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sqref="A1:L1"/>
    </sheetView>
  </sheetViews>
  <sheetFormatPr baseColWidth="10" defaultColWidth="9.1640625" defaultRowHeight="14" x14ac:dyDescent="0"/>
  <cols>
    <col min="1" max="1" width="9.1640625" style="1" customWidth="1"/>
    <col min="2" max="2" width="9.1640625" style="1"/>
    <col min="3" max="3" width="10.5" style="1" customWidth="1"/>
    <col min="4" max="4" width="16.5" style="1" customWidth="1"/>
    <col min="5" max="5" width="4.83203125" style="6" customWidth="1"/>
    <col min="6" max="6" width="32.33203125" style="6" customWidth="1"/>
    <col min="7" max="7" width="14.5" style="6" customWidth="1"/>
    <col min="8" max="8" width="3.5" style="1" customWidth="1"/>
    <col min="9" max="9" width="9.1640625" style="1"/>
    <col min="10" max="10" width="11.83203125" style="1" customWidth="1"/>
    <col min="11" max="11" width="13.83203125" style="1" customWidth="1"/>
    <col min="12" max="12" width="11.6640625" style="1" customWidth="1"/>
    <col min="13" max="13" width="17.5" style="1" customWidth="1"/>
    <col min="14" max="14" width="18.5" style="1" customWidth="1"/>
    <col min="15" max="15" width="12.6640625" style="1" bestFit="1" customWidth="1"/>
    <col min="16" max="16" width="12.83203125" style="1" customWidth="1"/>
    <col min="17" max="17" width="12.1640625" style="1" customWidth="1"/>
    <col min="18" max="16384" width="9.1640625" style="1"/>
  </cols>
  <sheetData>
    <row r="1" spans="1:12" customFormat="1" ht="15" customHeight="1">
      <c r="A1" s="76" t="s">
        <v>38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s="12" customFormat="1" ht="14" customHeight="1">
      <c r="A2" s="63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2" customFormat="1" ht="15" customHeight="1">
      <c r="A3" s="63" t="s">
        <v>11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s="12" customFormat="1" ht="15" customHeight="1">
      <c r="A4" s="63" t="s">
        <v>37</v>
      </c>
      <c r="B4" s="63"/>
      <c r="C4" s="63"/>
      <c r="D4" s="63"/>
      <c r="E4" s="63"/>
      <c r="F4" s="63"/>
      <c r="G4" s="63"/>
      <c r="H4" s="63"/>
      <c r="I4" s="63"/>
      <c r="J4" s="63"/>
      <c r="K4" s="62"/>
      <c r="L4" s="62"/>
    </row>
    <row r="5" spans="1:12" s="12" customFormat="1" ht="15" customHeight="1">
      <c r="A5" s="63" t="s">
        <v>19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7" spans="1:12" ht="15" thickBot="1"/>
    <row r="8" spans="1:12">
      <c r="F8" s="30" t="s">
        <v>18</v>
      </c>
      <c r="G8" s="26"/>
    </row>
    <row r="9" spans="1:12">
      <c r="F9" s="36" t="s">
        <v>20</v>
      </c>
      <c r="G9" s="29">
        <f>B23</f>
        <v>0.21984861874599484</v>
      </c>
    </row>
    <row r="10" spans="1:12">
      <c r="F10" s="36" t="s">
        <v>4</v>
      </c>
      <c r="G10" s="29">
        <f>B24</f>
        <v>1.4849066157325501E-2</v>
      </c>
    </row>
    <row r="11" spans="1:12">
      <c r="F11" s="36" t="s">
        <v>21</v>
      </c>
      <c r="G11" s="29">
        <f>-J23*G9</f>
        <v>0.29976681216706774</v>
      </c>
    </row>
    <row r="12" spans="1:12" ht="15" thickBot="1">
      <c r="F12" s="37" t="s">
        <v>26</v>
      </c>
      <c r="G12" s="27">
        <f>G11*(SQRT((J24/J23)^2+(B24/B23)^2))</f>
        <v>4.4239156838897516E-2</v>
      </c>
    </row>
    <row r="13" spans="1:12">
      <c r="F13" s="1" t="s">
        <v>22</v>
      </c>
      <c r="G13" s="9">
        <f>EXP(C23)</f>
        <v>1.6655120210072878</v>
      </c>
    </row>
    <row r="14" spans="1:12">
      <c r="F14" s="6" t="s">
        <v>23</v>
      </c>
      <c r="G14" s="9">
        <f>K23</f>
        <v>30.391529359612161</v>
      </c>
    </row>
    <row r="22" spans="1:16">
      <c r="A22" s="77" t="s">
        <v>8</v>
      </c>
      <c r="B22" s="78"/>
      <c r="C22" s="78"/>
      <c r="D22" s="79"/>
      <c r="I22" s="80" t="s">
        <v>8</v>
      </c>
      <c r="J22" s="81"/>
      <c r="K22" s="81"/>
      <c r="L22" s="82"/>
    </row>
    <row r="23" spans="1:16">
      <c r="A23" s="31" t="s">
        <v>13</v>
      </c>
      <c r="B23" s="32">
        <f t="array" ref="B23:C25">LINEST(D29:D32,C29:C32,TRUE,TRUE)</f>
        <v>0.21984861874599484</v>
      </c>
      <c r="C23" s="32">
        <v>0.51013259628228247</v>
      </c>
      <c r="D23" s="33" t="s">
        <v>14</v>
      </c>
      <c r="I23" s="15" t="s">
        <v>13</v>
      </c>
      <c r="J23" s="14">
        <f t="array" ref="J23:K25">LINEST(L29:L32,K29:K32,TRUE,TRUE)</f>
        <v>-1.3635146487474978</v>
      </c>
      <c r="K23" s="14">
        <v>30.391529359612161</v>
      </c>
      <c r="L23" s="17" t="s">
        <v>14</v>
      </c>
    </row>
    <row r="24" spans="1:16">
      <c r="A24" s="31" t="s">
        <v>15</v>
      </c>
      <c r="B24" s="32">
        <v>1.4849066157325501E-2</v>
      </c>
      <c r="C24" s="32">
        <v>7.3779838230512151E-2</v>
      </c>
      <c r="D24" s="33" t="s">
        <v>17</v>
      </c>
      <c r="I24" s="15" t="s">
        <v>15</v>
      </c>
      <c r="J24" s="14">
        <v>0.17891411772780605</v>
      </c>
      <c r="K24" s="14">
        <v>1.9952334256956121</v>
      </c>
      <c r="L24" s="17" t="s">
        <v>17</v>
      </c>
    </row>
    <row r="25" spans="1:16">
      <c r="A25" s="21" t="s">
        <v>16</v>
      </c>
      <c r="B25" s="34">
        <v>0.99095858710654194</v>
      </c>
      <c r="C25" s="34">
        <v>9.2360117202964609E-2</v>
      </c>
      <c r="D25" s="35" t="s">
        <v>3</v>
      </c>
      <c r="H25" s="6"/>
      <c r="I25" s="18" t="s">
        <v>16</v>
      </c>
      <c r="J25" s="19">
        <v>0.9667113324807437</v>
      </c>
      <c r="K25" s="19">
        <v>1.1128328682442508</v>
      </c>
      <c r="L25" s="20" t="s">
        <v>3</v>
      </c>
    </row>
    <row r="26" spans="1:16">
      <c r="H26" s="6"/>
    </row>
    <row r="28" spans="1:16" ht="42">
      <c r="A28" s="41" t="s">
        <v>2</v>
      </c>
      <c r="B28" s="41" t="s">
        <v>1</v>
      </c>
      <c r="C28" s="11" t="s">
        <v>28</v>
      </c>
      <c r="D28" s="11" t="s">
        <v>24</v>
      </c>
      <c r="I28" s="41" t="s">
        <v>1</v>
      </c>
      <c r="J28" s="41" t="s">
        <v>9</v>
      </c>
      <c r="K28" s="11" t="s">
        <v>27</v>
      </c>
      <c r="L28" s="11" t="s">
        <v>25</v>
      </c>
    </row>
    <row r="29" spans="1:16">
      <c r="A29" s="71">
        <v>8.5</v>
      </c>
      <c r="B29" s="72">
        <v>1.55</v>
      </c>
      <c r="C29" s="11">
        <f>A29-$A$29</f>
        <v>0</v>
      </c>
      <c r="D29" s="42">
        <f>LN(B29)</f>
        <v>0.43825493093115531</v>
      </c>
      <c r="E29" s="9"/>
      <c r="F29" s="9"/>
      <c r="G29" s="9"/>
      <c r="I29" s="39">
        <v>8.5</v>
      </c>
      <c r="J29" s="39">
        <v>20.169570327780576</v>
      </c>
      <c r="K29" s="42">
        <f>I29-$G$13</f>
        <v>6.834487978992712</v>
      </c>
      <c r="L29" s="42">
        <f>J29</f>
        <v>20.169570327780576</v>
      </c>
    </row>
    <row r="30" spans="1:16">
      <c r="A30" s="71">
        <v>11</v>
      </c>
      <c r="B30" s="72">
        <v>3.0300000000000002</v>
      </c>
      <c r="C30" s="69">
        <f t="shared" ref="C30:C32" si="0">A30-$A$29</f>
        <v>2.5</v>
      </c>
      <c r="D30" s="42">
        <f t="shared" ref="D30:D32" si="1">LN(B30)</f>
        <v>1.1085626195212779</v>
      </c>
      <c r="E30" s="9"/>
      <c r="F30" s="9"/>
      <c r="G30" s="9"/>
      <c r="I30" s="57">
        <v>11</v>
      </c>
      <c r="J30" s="57">
        <v>18.378753895300274</v>
      </c>
      <c r="K30" s="42">
        <f t="shared" ref="K30:K32" si="2">I30-$G$13</f>
        <v>9.334487978992712</v>
      </c>
      <c r="L30" s="42">
        <f t="shared" ref="L30:L32" si="3">J30</f>
        <v>18.378753895300274</v>
      </c>
    </row>
    <row r="31" spans="1:16">
      <c r="A31" s="71">
        <v>13</v>
      </c>
      <c r="B31" s="72">
        <v>4.8500000000000005</v>
      </c>
      <c r="C31" s="69">
        <f t="shared" si="0"/>
        <v>4.5</v>
      </c>
      <c r="D31" s="42">
        <f t="shared" si="1"/>
        <v>1.578978704949392</v>
      </c>
      <c r="E31" s="9"/>
      <c r="F31" s="9"/>
      <c r="G31" s="9"/>
      <c r="I31" s="57">
        <v>13</v>
      </c>
      <c r="J31" s="57">
        <v>15.783333944845989</v>
      </c>
      <c r="K31" s="42">
        <f t="shared" si="2"/>
        <v>11.334487978992712</v>
      </c>
      <c r="L31" s="42">
        <f t="shared" si="3"/>
        <v>15.783333944845989</v>
      </c>
      <c r="O31" s="10"/>
      <c r="P31" s="9"/>
    </row>
    <row r="32" spans="1:16">
      <c r="A32" s="71">
        <v>17</v>
      </c>
      <c r="B32" s="72">
        <v>10.199999999999999</v>
      </c>
      <c r="C32" s="69">
        <f t="shared" si="0"/>
        <v>8.5</v>
      </c>
      <c r="D32" s="42">
        <f t="shared" si="1"/>
        <v>2.3223877202902252</v>
      </c>
      <c r="E32" s="9"/>
      <c r="F32" s="9"/>
      <c r="G32" s="9"/>
      <c r="I32" s="57">
        <v>17</v>
      </c>
      <c r="J32" s="57">
        <v>8.8242843107546047</v>
      </c>
      <c r="K32" s="42">
        <f t="shared" si="2"/>
        <v>15.334487978992712</v>
      </c>
      <c r="L32" s="42">
        <f t="shared" si="3"/>
        <v>8.8242843107546047</v>
      </c>
      <c r="O32" s="9"/>
      <c r="P32" s="9"/>
    </row>
    <row r="33" spans="1:16">
      <c r="A33" s="11"/>
      <c r="B33" s="11"/>
      <c r="C33" s="64"/>
      <c r="D33" s="42"/>
      <c r="I33" s="11"/>
      <c r="J33" s="11"/>
      <c r="K33" s="11"/>
      <c r="L33" s="11"/>
      <c r="P33" s="9"/>
    </row>
    <row r="34" spans="1:16">
      <c r="A34" s="11"/>
      <c r="B34" s="11"/>
      <c r="C34" s="64"/>
      <c r="D34" s="42"/>
      <c r="I34" s="11"/>
      <c r="J34" s="11"/>
      <c r="K34" s="11"/>
      <c r="L34" s="11"/>
      <c r="P34" s="9"/>
    </row>
    <row r="35" spans="1:16">
      <c r="A35" s="11"/>
      <c r="B35" s="11"/>
      <c r="C35" s="11"/>
      <c r="D35" s="11"/>
      <c r="I35" s="11"/>
      <c r="J35" s="11"/>
      <c r="K35" s="11"/>
      <c r="L35" s="11"/>
      <c r="P35" s="9"/>
    </row>
    <row r="36" spans="1:16" ht="15.75" customHeight="1">
      <c r="A36" s="11"/>
      <c r="B36" s="11"/>
      <c r="C36" s="11"/>
      <c r="D36" s="11"/>
      <c r="I36" s="11"/>
      <c r="J36" s="11"/>
      <c r="K36" s="11"/>
      <c r="L36" s="11"/>
      <c r="P36" s="9"/>
    </row>
    <row r="37" spans="1:16">
      <c r="A37" s="11"/>
      <c r="B37" s="11"/>
      <c r="C37" s="11"/>
      <c r="D37" s="11"/>
      <c r="I37" s="11"/>
      <c r="J37" s="11"/>
      <c r="K37" s="11"/>
      <c r="L37" s="11"/>
      <c r="O37" s="9"/>
      <c r="P37" s="9"/>
    </row>
    <row r="38" spans="1:16">
      <c r="A38" s="11"/>
      <c r="B38" s="11"/>
      <c r="C38" s="11"/>
      <c r="D38" s="11"/>
      <c r="I38" s="11"/>
      <c r="J38" s="11"/>
      <c r="K38" s="11"/>
      <c r="L38" s="11"/>
    </row>
    <row r="39" spans="1:16">
      <c r="A39" s="11"/>
      <c r="B39" s="11"/>
      <c r="C39" s="11"/>
      <c r="D39" s="11"/>
      <c r="I39" s="11"/>
      <c r="J39" s="11"/>
      <c r="K39" s="11"/>
      <c r="L39" s="11"/>
    </row>
    <row r="40" spans="1:16">
      <c r="A40" s="11"/>
      <c r="B40" s="11"/>
      <c r="C40" s="11"/>
      <c r="D40" s="11"/>
      <c r="I40" s="11"/>
      <c r="J40" s="11"/>
      <c r="K40" s="11"/>
      <c r="L40" s="11"/>
    </row>
    <row r="41" spans="1:16">
      <c r="A41" s="11"/>
      <c r="B41" s="11"/>
      <c r="C41" s="11"/>
      <c r="D41" s="11"/>
      <c r="I41" s="11"/>
      <c r="J41" s="11"/>
      <c r="K41" s="11"/>
      <c r="L41" s="11"/>
    </row>
    <row r="42" spans="1:16">
      <c r="A42" s="11"/>
      <c r="B42" s="11"/>
      <c r="C42" s="11"/>
      <c r="D42" s="11"/>
      <c r="I42" s="11"/>
      <c r="J42" s="11"/>
      <c r="K42" s="11"/>
      <c r="L42" s="11"/>
    </row>
    <row r="43" spans="1:16">
      <c r="A43" s="11"/>
      <c r="B43" s="11"/>
      <c r="C43" s="11"/>
      <c r="D43" s="11"/>
      <c r="I43" s="11"/>
      <c r="J43" s="11"/>
      <c r="K43" s="11"/>
      <c r="L43" s="11"/>
    </row>
    <row r="44" spans="1:16">
      <c r="A44" s="11"/>
      <c r="B44" s="11"/>
      <c r="C44" s="11"/>
      <c r="D44" s="11"/>
      <c r="I44" s="11"/>
      <c r="J44" s="11"/>
      <c r="K44" s="11"/>
      <c r="L44" s="11"/>
    </row>
    <row r="45" spans="1:16">
      <c r="A45" s="11"/>
      <c r="B45" s="11"/>
      <c r="C45" s="11"/>
      <c r="D45" s="11"/>
      <c r="I45" s="11"/>
      <c r="J45" s="11"/>
      <c r="K45" s="11"/>
      <c r="L45" s="11"/>
    </row>
    <row r="46" spans="1:16">
      <c r="A46" s="11"/>
      <c r="B46" s="11"/>
      <c r="C46" s="11"/>
      <c r="D46" s="11"/>
      <c r="I46" s="11"/>
      <c r="J46" s="11"/>
      <c r="K46" s="11"/>
      <c r="L46" s="11"/>
    </row>
    <row r="47" spans="1:16">
      <c r="A47" s="11"/>
      <c r="B47" s="11"/>
      <c r="C47" s="11"/>
      <c r="D47" s="11"/>
      <c r="I47" s="11"/>
      <c r="J47" s="11"/>
      <c r="K47" s="11"/>
      <c r="L47" s="11"/>
    </row>
    <row r="48" spans="1:16">
      <c r="A48" s="11"/>
      <c r="B48" s="11"/>
      <c r="C48" s="11"/>
      <c r="D48" s="11"/>
      <c r="I48" s="11"/>
      <c r="J48" s="11"/>
      <c r="K48" s="11"/>
      <c r="L48" s="11"/>
    </row>
    <row r="49" spans="1:12">
      <c r="A49" s="11"/>
      <c r="B49" s="11"/>
      <c r="C49" s="11"/>
      <c r="D49" s="11"/>
      <c r="I49" s="11"/>
      <c r="J49" s="11"/>
      <c r="K49" s="11"/>
      <c r="L49" s="11"/>
    </row>
    <row r="50" spans="1:12">
      <c r="A50" s="11"/>
      <c r="B50" s="11"/>
      <c r="C50" s="11"/>
      <c r="D50" s="11"/>
      <c r="I50" s="11"/>
      <c r="J50" s="11"/>
      <c r="K50" s="11"/>
      <c r="L50" s="11"/>
    </row>
    <row r="51" spans="1:12">
      <c r="A51" s="11"/>
      <c r="B51" s="11"/>
      <c r="C51" s="11"/>
      <c r="D51" s="11"/>
      <c r="I51" s="11"/>
      <c r="J51" s="11"/>
      <c r="K51" s="11"/>
      <c r="L51" s="11"/>
    </row>
    <row r="52" spans="1:12">
      <c r="A52" s="11"/>
      <c r="B52" s="11"/>
      <c r="C52" s="11"/>
      <c r="D52" s="11"/>
      <c r="I52" s="11"/>
      <c r="J52" s="11"/>
      <c r="K52" s="11"/>
      <c r="L52" s="11"/>
    </row>
    <row r="53" spans="1:12">
      <c r="A53" s="11"/>
      <c r="B53" s="11"/>
      <c r="C53" s="11"/>
      <c r="D53" s="11"/>
      <c r="I53" s="11"/>
      <c r="J53" s="11"/>
      <c r="K53" s="11"/>
      <c r="L53" s="11"/>
    </row>
    <row r="54" spans="1:12">
      <c r="A54" s="11"/>
      <c r="B54" s="11"/>
      <c r="C54" s="11"/>
      <c r="D54" s="11"/>
      <c r="I54" s="11"/>
      <c r="J54" s="11"/>
      <c r="K54" s="11"/>
      <c r="L54" s="11"/>
    </row>
    <row r="55" spans="1:12">
      <c r="A55" s="11"/>
      <c r="B55" s="11"/>
      <c r="C55" s="11"/>
      <c r="D55" s="11"/>
      <c r="I55" s="11"/>
      <c r="J55" s="11"/>
      <c r="K55" s="11"/>
      <c r="L55" s="11"/>
    </row>
    <row r="56" spans="1:12">
      <c r="A56" s="11"/>
      <c r="B56" s="11"/>
      <c r="C56" s="11"/>
      <c r="D56" s="11"/>
      <c r="I56" s="11"/>
      <c r="J56" s="11"/>
      <c r="K56" s="11"/>
      <c r="L56" s="11"/>
    </row>
    <row r="57" spans="1:12">
      <c r="A57" s="11"/>
      <c r="B57" s="11"/>
      <c r="C57" s="11"/>
      <c r="D57" s="11"/>
      <c r="I57" s="11"/>
      <c r="J57" s="11"/>
      <c r="K57" s="11"/>
      <c r="L57" s="11"/>
    </row>
    <row r="58" spans="1:12">
      <c r="A58" s="11"/>
      <c r="B58" s="11"/>
      <c r="C58" s="11"/>
      <c r="D58" s="11"/>
      <c r="I58" s="11"/>
      <c r="J58" s="11"/>
      <c r="K58" s="11"/>
      <c r="L58" s="11"/>
    </row>
  </sheetData>
  <mergeCells count="3">
    <mergeCell ref="A1:L1"/>
    <mergeCell ref="A22:D22"/>
    <mergeCell ref="I22:L22"/>
  </mergeCells>
  <phoneticPr fontId="1" type="noConversion"/>
  <pageMargins left="0.7" right="0.7" top="0.75" bottom="0.75" header="0.3" footer="0.3"/>
  <pageSetup paperSize="9" orientation="landscape" horizontalDpi="4294967295" verticalDpi="4294967295"/>
  <drawing r:id="rId1"/>
  <tableParts count="2"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A2" sqref="A2"/>
    </sheetView>
  </sheetViews>
  <sheetFormatPr baseColWidth="10" defaultColWidth="9.1640625" defaultRowHeight="14" x14ac:dyDescent="0"/>
  <cols>
    <col min="1" max="2" width="9.1640625" style="1"/>
    <col min="3" max="3" width="10.5" style="1" customWidth="1"/>
    <col min="4" max="4" width="16.5" style="1" customWidth="1"/>
    <col min="5" max="5" width="4.5" style="6" customWidth="1"/>
    <col min="6" max="6" width="32.1640625" style="6" customWidth="1"/>
    <col min="7" max="7" width="9.1640625" style="6"/>
    <col min="8" max="8" width="3.6640625" style="6" customWidth="1"/>
    <col min="9" max="9" width="9.83203125" style="1" customWidth="1"/>
    <col min="10" max="10" width="12.1640625" style="1" customWidth="1"/>
    <col min="11" max="11" width="9.83203125" style="1" customWidth="1"/>
    <col min="12" max="12" width="11.6640625" style="1" customWidth="1"/>
    <col min="13" max="13" width="12.33203125" style="1" customWidth="1"/>
    <col min="14" max="14" width="17.5" style="1" customWidth="1"/>
    <col min="15" max="15" width="18.5" style="1" customWidth="1"/>
    <col min="16" max="16" width="12.6640625" style="1" bestFit="1" customWidth="1"/>
    <col min="17" max="17" width="16.6640625" style="1" customWidth="1"/>
    <col min="18" max="18" width="12.1640625" style="1" customWidth="1"/>
    <col min="19" max="16384" width="9.1640625" style="1"/>
  </cols>
  <sheetData>
    <row r="1" spans="1:16" customFormat="1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6" ht="16.5" customHeight="1">
      <c r="A2" s="63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2"/>
      <c r="L2" s="62"/>
      <c r="M2" s="12"/>
      <c r="N2" s="12"/>
      <c r="O2" s="12"/>
      <c r="P2" s="12"/>
    </row>
    <row r="3" spans="1:16" ht="15" customHeight="1">
      <c r="A3" s="63" t="s">
        <v>11</v>
      </c>
      <c r="B3" s="62"/>
      <c r="C3" s="62"/>
      <c r="D3" s="62"/>
      <c r="E3" s="62"/>
      <c r="F3" s="62"/>
      <c r="G3" s="62"/>
      <c r="H3" s="62"/>
      <c r="I3" s="12"/>
      <c r="J3" s="12"/>
      <c r="K3" s="12"/>
      <c r="L3" s="12"/>
      <c r="M3" s="12"/>
      <c r="N3" s="12"/>
      <c r="O3" s="12"/>
      <c r="P3" s="12"/>
    </row>
    <row r="4" spans="1:16" s="12" customFormat="1" ht="15" customHeight="1">
      <c r="A4" s="63" t="s">
        <v>37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6" ht="13.5" customHeight="1">
      <c r="A5" s="63" t="s">
        <v>19</v>
      </c>
      <c r="B5" s="63"/>
      <c r="C5" s="63"/>
      <c r="D5" s="63"/>
      <c r="E5" s="63"/>
      <c r="F5" s="63"/>
      <c r="G5" s="63"/>
      <c r="H5" s="63"/>
      <c r="I5" s="12"/>
      <c r="J5" s="12"/>
      <c r="K5" s="12"/>
      <c r="L5" s="12"/>
      <c r="M5" s="12"/>
      <c r="N5" s="12"/>
      <c r="O5" s="12"/>
      <c r="P5" s="12"/>
    </row>
    <row r="7" spans="1:16" ht="15" thickBot="1"/>
    <row r="8" spans="1:16">
      <c r="F8" s="30" t="s">
        <v>18</v>
      </c>
      <c r="G8" s="46"/>
    </row>
    <row r="9" spans="1:16">
      <c r="F9" s="36" t="s">
        <v>7</v>
      </c>
      <c r="G9" s="47">
        <f>B22</f>
        <v>0</v>
      </c>
    </row>
    <row r="10" spans="1:16">
      <c r="F10" s="36" t="s">
        <v>4</v>
      </c>
      <c r="G10" s="47">
        <f>B23</f>
        <v>0</v>
      </c>
    </row>
    <row r="11" spans="1:16">
      <c r="F11" s="36" t="s">
        <v>21</v>
      </c>
      <c r="G11" s="47">
        <f>-J22</f>
        <v>0</v>
      </c>
    </row>
    <row r="12" spans="1:16" ht="15" thickBot="1">
      <c r="F12" s="37" t="s">
        <v>26</v>
      </c>
      <c r="G12" s="48">
        <f>J23</f>
        <v>0</v>
      </c>
    </row>
    <row r="13" spans="1:16">
      <c r="F13" s="12" t="s">
        <v>22</v>
      </c>
      <c r="G13" s="9">
        <f>C22</f>
        <v>0</v>
      </c>
    </row>
    <row r="14" spans="1:16">
      <c r="F14" s="12" t="s">
        <v>23</v>
      </c>
      <c r="G14" s="9">
        <f>K22</f>
        <v>0</v>
      </c>
    </row>
    <row r="21" spans="1:14">
      <c r="A21" s="77" t="s">
        <v>8</v>
      </c>
      <c r="B21" s="78"/>
      <c r="C21" s="78"/>
      <c r="D21" s="79"/>
      <c r="E21" s="12"/>
      <c r="F21" s="12"/>
      <c r="G21" s="12"/>
      <c r="H21" s="12"/>
      <c r="I21" s="80" t="s">
        <v>8</v>
      </c>
      <c r="J21" s="81"/>
      <c r="K21" s="81"/>
      <c r="L21" s="82"/>
    </row>
    <row r="22" spans="1:14" ht="14" customHeight="1">
      <c r="A22" s="31" t="s">
        <v>13</v>
      </c>
      <c r="B22" s="32">
        <f t="array" ref="B22:C24">LINEST(D28:D28,C28:C28,TRUE,TRUE)</f>
        <v>0</v>
      </c>
      <c r="C22" s="32">
        <v>0</v>
      </c>
      <c r="D22" s="33" t="s">
        <v>14</v>
      </c>
      <c r="I22" s="15" t="s">
        <v>13</v>
      </c>
      <c r="J22" s="16">
        <f t="array" ref="J22:K24">LINEST(K28:K28,L28:L28,TRUE,TRUE)</f>
        <v>0</v>
      </c>
      <c r="K22" s="16">
        <v>0</v>
      </c>
      <c r="L22" s="17" t="s">
        <v>14</v>
      </c>
    </row>
    <row r="23" spans="1:14" ht="14" customHeight="1">
      <c r="A23" s="31" t="s">
        <v>15</v>
      </c>
      <c r="B23" s="32">
        <v>0</v>
      </c>
      <c r="C23" s="32">
        <v>0</v>
      </c>
      <c r="D23" s="33" t="s">
        <v>17</v>
      </c>
      <c r="I23" s="15" t="s">
        <v>15</v>
      </c>
      <c r="J23" s="16">
        <v>0</v>
      </c>
      <c r="K23" s="16">
        <v>0</v>
      </c>
      <c r="L23" s="17" t="s">
        <v>17</v>
      </c>
    </row>
    <row r="24" spans="1:14" ht="14" customHeight="1">
      <c r="A24" s="21" t="s">
        <v>16</v>
      </c>
      <c r="B24" s="34">
        <v>1</v>
      </c>
      <c r="C24" s="34">
        <v>0</v>
      </c>
      <c r="D24" s="35" t="s">
        <v>3</v>
      </c>
      <c r="I24" s="18" t="s">
        <v>16</v>
      </c>
      <c r="J24" s="19">
        <v>1</v>
      </c>
      <c r="K24" s="19">
        <v>0</v>
      </c>
      <c r="L24" s="20" t="s">
        <v>3</v>
      </c>
    </row>
    <row r="27" spans="1:14" ht="42">
      <c r="A27" s="41" t="s">
        <v>2</v>
      </c>
      <c r="B27" s="41" t="s">
        <v>1</v>
      </c>
      <c r="C27" s="11" t="s">
        <v>28</v>
      </c>
      <c r="D27" s="43" t="s">
        <v>1</v>
      </c>
      <c r="E27" s="3"/>
      <c r="F27" s="3"/>
      <c r="G27" s="3"/>
      <c r="H27" s="3"/>
      <c r="I27" s="41" t="s">
        <v>0</v>
      </c>
      <c r="J27" s="41" t="s">
        <v>9</v>
      </c>
      <c r="K27" s="49" t="s">
        <v>29</v>
      </c>
      <c r="L27" s="49" t="s">
        <v>30</v>
      </c>
    </row>
    <row r="28" spans="1:14">
      <c r="A28" s="39"/>
      <c r="B28" s="39"/>
      <c r="C28" s="44">
        <f>A28-$A$28</f>
        <v>0</v>
      </c>
      <c r="D28" s="45">
        <f>B28</f>
        <v>0</v>
      </c>
      <c r="E28" s="4"/>
      <c r="F28" s="4"/>
      <c r="G28" s="4"/>
      <c r="H28" s="4"/>
      <c r="I28" s="39"/>
      <c r="J28" s="39"/>
      <c r="K28" s="50">
        <f>J28</f>
        <v>0</v>
      </c>
      <c r="L28" s="50">
        <f>$B$22/2*(I28-$I$28)*(I28-$I$28)+$C$22*(I28-$I$28)</f>
        <v>0</v>
      </c>
    </row>
    <row r="29" spans="1:14">
      <c r="A29" s="57"/>
      <c r="B29" s="57"/>
      <c r="C29" s="44"/>
      <c r="D29" s="45"/>
      <c r="E29" s="4"/>
      <c r="F29" s="4"/>
      <c r="G29" s="4"/>
      <c r="H29" s="4"/>
      <c r="I29" s="57"/>
      <c r="J29" s="57"/>
      <c r="K29" s="44"/>
      <c r="L29" s="44"/>
    </row>
    <row r="30" spans="1:14">
      <c r="A30" s="57"/>
      <c r="B30" s="57"/>
      <c r="C30" s="44"/>
      <c r="D30" s="45"/>
      <c r="E30" s="4"/>
      <c r="F30" s="4"/>
      <c r="G30" s="4"/>
      <c r="H30" s="4"/>
      <c r="I30" s="57"/>
      <c r="J30" s="57"/>
      <c r="K30" s="44"/>
      <c r="L30" s="44"/>
      <c r="N30" s="2"/>
    </row>
    <row r="31" spans="1:14">
      <c r="A31" s="11"/>
      <c r="B31" s="11"/>
      <c r="C31" s="11"/>
      <c r="D31" s="11"/>
      <c r="I31" s="11"/>
      <c r="J31" s="11"/>
      <c r="K31" s="11"/>
      <c r="L31" s="11"/>
      <c r="M31" s="11"/>
    </row>
    <row r="32" spans="1:14">
      <c r="A32" s="11"/>
      <c r="B32" s="11"/>
      <c r="C32" s="11"/>
      <c r="D32" s="11"/>
      <c r="I32" s="11"/>
      <c r="J32" s="11"/>
      <c r="K32" s="11"/>
      <c r="L32" s="11"/>
      <c r="M32" s="11"/>
    </row>
    <row r="33" spans="1:13">
      <c r="A33" s="11"/>
      <c r="B33" s="11"/>
      <c r="C33" s="11"/>
      <c r="D33" s="11"/>
      <c r="I33" s="11"/>
      <c r="J33" s="11"/>
      <c r="K33" s="11"/>
      <c r="L33" s="11"/>
      <c r="M33" s="11"/>
    </row>
    <row r="34" spans="1:13">
      <c r="A34" s="11"/>
      <c r="B34" s="11"/>
      <c r="C34" s="11"/>
      <c r="D34" s="11"/>
      <c r="I34" s="11"/>
      <c r="J34" s="11"/>
      <c r="K34" s="11"/>
      <c r="L34" s="11"/>
      <c r="M34" s="11"/>
    </row>
    <row r="35" spans="1:13" ht="15.75" customHeight="1">
      <c r="A35" s="11"/>
      <c r="B35" s="11"/>
      <c r="C35" s="11"/>
      <c r="D35" s="11"/>
      <c r="I35" s="11"/>
      <c r="J35" s="11"/>
      <c r="K35" s="11"/>
      <c r="L35" s="11"/>
      <c r="M35" s="11"/>
    </row>
    <row r="36" spans="1:13">
      <c r="A36" s="11"/>
      <c r="B36" s="11"/>
      <c r="C36" s="11"/>
      <c r="D36" s="11"/>
      <c r="I36" s="11"/>
      <c r="J36" s="11"/>
      <c r="K36" s="11"/>
      <c r="L36" s="11"/>
      <c r="M36" s="11"/>
    </row>
    <row r="37" spans="1:13">
      <c r="A37" s="11"/>
      <c r="B37" s="11"/>
      <c r="C37" s="11"/>
      <c r="D37" s="11"/>
      <c r="I37" s="11"/>
      <c r="J37" s="11"/>
      <c r="K37" s="61"/>
      <c r="L37" s="11"/>
      <c r="M37" s="11"/>
    </row>
    <row r="38" spans="1:13">
      <c r="A38" s="11"/>
      <c r="B38" s="11"/>
      <c r="C38" s="11"/>
      <c r="D38" s="11"/>
      <c r="I38" s="11"/>
      <c r="J38" s="11"/>
      <c r="K38" s="11"/>
      <c r="L38" s="11"/>
      <c r="M38" s="11"/>
    </row>
    <row r="39" spans="1:13">
      <c r="A39" s="11"/>
      <c r="B39" s="11"/>
      <c r="C39" s="11"/>
      <c r="D39" s="11"/>
      <c r="I39" s="11"/>
      <c r="J39" s="11"/>
      <c r="K39" s="11"/>
      <c r="L39" s="11"/>
      <c r="M39" s="11"/>
    </row>
    <row r="40" spans="1:13">
      <c r="A40" s="11"/>
      <c r="B40" s="11"/>
      <c r="C40" s="11"/>
      <c r="D40" s="11"/>
      <c r="I40" s="11"/>
      <c r="J40" s="11"/>
      <c r="K40" s="11"/>
      <c r="L40" s="11"/>
      <c r="M40" s="11"/>
    </row>
    <row r="41" spans="1:13">
      <c r="A41" s="11"/>
      <c r="B41" s="11"/>
      <c r="C41" s="11"/>
      <c r="D41" s="11"/>
      <c r="I41" s="11"/>
      <c r="J41" s="11"/>
      <c r="K41" s="11"/>
      <c r="L41" s="11"/>
      <c r="M41" s="11"/>
    </row>
    <row r="42" spans="1:13">
      <c r="A42" s="11"/>
      <c r="B42" s="11"/>
      <c r="C42" s="11"/>
      <c r="D42" s="11"/>
      <c r="I42" s="11"/>
      <c r="J42" s="11"/>
      <c r="K42" s="11"/>
      <c r="L42" s="11"/>
      <c r="M42" s="11"/>
    </row>
    <row r="43" spans="1:13">
      <c r="A43" s="11"/>
      <c r="B43" s="11"/>
      <c r="C43" s="11"/>
      <c r="D43" s="11"/>
      <c r="I43" s="11"/>
      <c r="J43" s="11"/>
      <c r="K43" s="11"/>
      <c r="L43" s="11"/>
      <c r="M43" s="11"/>
    </row>
    <row r="44" spans="1:13">
      <c r="A44" s="11"/>
      <c r="B44" s="11"/>
      <c r="C44" s="11"/>
      <c r="D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I46" s="11"/>
      <c r="J46" s="11"/>
      <c r="K46" s="11"/>
      <c r="L46" s="11"/>
      <c r="M46" s="11"/>
    </row>
    <row r="47" spans="1:13">
      <c r="A47" s="11"/>
      <c r="B47" s="11"/>
      <c r="C47" s="11"/>
      <c r="D47" s="11"/>
      <c r="I47" s="11"/>
      <c r="J47" s="11"/>
      <c r="K47" s="11"/>
      <c r="L47" s="11"/>
      <c r="M47" s="11"/>
    </row>
    <row r="48" spans="1:13">
      <c r="A48" s="11"/>
      <c r="B48" s="11"/>
      <c r="C48" s="11"/>
      <c r="D48" s="11"/>
      <c r="I48" s="11"/>
      <c r="J48" s="11"/>
      <c r="K48" s="11"/>
      <c r="L48" s="11"/>
      <c r="M48" s="11"/>
    </row>
    <row r="49" spans="1:13">
      <c r="A49" s="11"/>
      <c r="B49" s="11"/>
      <c r="C49" s="11"/>
      <c r="D49" s="11"/>
      <c r="I49" s="11"/>
      <c r="J49" s="11"/>
      <c r="K49" s="11"/>
      <c r="L49" s="11"/>
      <c r="M49" s="11"/>
    </row>
    <row r="50" spans="1:13">
      <c r="A50" s="11"/>
      <c r="B50" s="11"/>
      <c r="C50" s="11"/>
      <c r="D50" s="11"/>
      <c r="I50" s="11"/>
      <c r="J50" s="11"/>
      <c r="K50" s="11"/>
      <c r="L50" s="11"/>
      <c r="M50" s="11"/>
    </row>
    <row r="51" spans="1:13">
      <c r="A51" s="11"/>
      <c r="B51" s="11"/>
      <c r="C51" s="11"/>
      <c r="D51" s="11"/>
      <c r="I51" s="11"/>
      <c r="J51" s="11"/>
      <c r="K51" s="11"/>
      <c r="L51" s="11"/>
      <c r="M51" s="11"/>
    </row>
    <row r="52" spans="1:13">
      <c r="A52" s="11"/>
      <c r="B52" s="11"/>
      <c r="C52" s="11"/>
      <c r="D52" s="11"/>
      <c r="I52" s="11"/>
      <c r="J52" s="11"/>
      <c r="K52" s="11"/>
      <c r="L52" s="11"/>
      <c r="M52" s="11"/>
    </row>
    <row r="53" spans="1:13">
      <c r="A53" s="11"/>
      <c r="B53" s="11"/>
      <c r="C53" s="11"/>
      <c r="D53" s="11"/>
      <c r="I53" s="11"/>
      <c r="J53" s="11"/>
      <c r="K53" s="11"/>
      <c r="L53" s="11"/>
      <c r="M53" s="11"/>
    </row>
    <row r="54" spans="1:13">
      <c r="A54" s="11"/>
      <c r="B54" s="11"/>
      <c r="C54" s="11"/>
      <c r="D54" s="11"/>
      <c r="I54" s="11"/>
      <c r="J54" s="11"/>
      <c r="K54" s="11"/>
      <c r="L54" s="11"/>
      <c r="M54" s="11"/>
    </row>
    <row r="55" spans="1:13">
      <c r="A55" s="11"/>
      <c r="B55" s="11"/>
      <c r="C55" s="11"/>
      <c r="D55" s="11"/>
      <c r="I55" s="11"/>
      <c r="J55" s="11"/>
      <c r="K55" s="11"/>
      <c r="L55" s="11"/>
      <c r="M55" s="11"/>
    </row>
    <row r="56" spans="1:13">
      <c r="A56" s="11"/>
      <c r="B56" s="11"/>
      <c r="C56" s="11"/>
      <c r="D56" s="11"/>
      <c r="I56" s="11"/>
      <c r="J56" s="11"/>
      <c r="K56" s="11"/>
      <c r="L56" s="11"/>
      <c r="M56" s="11"/>
    </row>
    <row r="57" spans="1:13">
      <c r="A57" s="11"/>
      <c r="B57" s="11"/>
      <c r="C57" s="11"/>
      <c r="D57" s="11"/>
      <c r="I57" s="11"/>
      <c r="J57" s="11"/>
      <c r="K57" s="11"/>
      <c r="L57" s="11"/>
      <c r="M57" s="11"/>
    </row>
    <row r="58" spans="1:13">
      <c r="A58" s="11"/>
      <c r="B58" s="11"/>
      <c r="C58" s="11"/>
      <c r="D58" s="11"/>
      <c r="I58" s="11"/>
      <c r="J58" s="11"/>
      <c r="K58" s="11"/>
      <c r="L58" s="11"/>
      <c r="M58" s="11"/>
    </row>
    <row r="59" spans="1:13">
      <c r="A59" s="11"/>
      <c r="B59" s="11"/>
      <c r="C59" s="11"/>
      <c r="D59" s="11"/>
      <c r="I59" s="11"/>
      <c r="J59" s="11"/>
      <c r="K59" s="11"/>
      <c r="L59" s="11"/>
      <c r="M59" s="11"/>
    </row>
    <row r="60" spans="1:13">
      <c r="A60" s="11"/>
      <c r="B60" s="11"/>
      <c r="C60" s="11"/>
      <c r="D60" s="11"/>
      <c r="I60" s="11"/>
      <c r="J60" s="11"/>
      <c r="K60" s="11"/>
      <c r="L60" s="11"/>
      <c r="M60" s="11"/>
    </row>
  </sheetData>
  <mergeCells count="3">
    <mergeCell ref="A1:K1"/>
    <mergeCell ref="A21:D21"/>
    <mergeCell ref="I21:L21"/>
  </mergeCells>
  <phoneticPr fontId="1" type="noConversion"/>
  <pageMargins left="0.7" right="0.7" top="0.75" bottom="0.75" header="0.3" footer="0.3"/>
  <pageSetup paperSize="9" orientation="landscape" horizontalDpi="4294967295" verticalDpi="4294967295"/>
  <drawing r:id="rId1"/>
  <tableParts count="2"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selection activeCell="D4" sqref="D4"/>
    </sheetView>
  </sheetViews>
  <sheetFormatPr baseColWidth="10" defaultColWidth="9.1640625" defaultRowHeight="14" x14ac:dyDescent="0"/>
  <cols>
    <col min="1" max="2" width="9.1640625" style="12"/>
    <col min="3" max="4" width="12.6640625" style="1" customWidth="1"/>
    <col min="5" max="5" width="4.6640625" style="53" customWidth="1"/>
    <col min="6" max="6" width="30.6640625" style="1" customWidth="1"/>
    <col min="7" max="7" width="12.6640625" style="1" customWidth="1"/>
    <col min="8" max="8" width="4" style="53" customWidth="1"/>
    <col min="9" max="10" width="12.6640625" style="12" customWidth="1"/>
    <col min="11" max="11" width="12.6640625" style="1" customWidth="1"/>
    <col min="12" max="12" width="13.83203125" style="1" customWidth="1"/>
    <col min="13" max="13" width="12.6640625" style="1" customWidth="1"/>
    <col min="14" max="14" width="12.6640625" style="1" bestFit="1" customWidth="1"/>
    <col min="15" max="15" width="12.83203125" style="1" customWidth="1"/>
    <col min="16" max="16384" width="9.1640625" style="1"/>
  </cols>
  <sheetData>
    <row r="1" spans="1:17" customFormat="1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7" ht="17" customHeight="1">
      <c r="A2" s="63" t="s">
        <v>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7" ht="17" customHeight="1">
      <c r="A3" s="63" t="s">
        <v>11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7" ht="17" customHeight="1">
      <c r="A4" s="63" t="s">
        <v>37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7" ht="17" customHeight="1">
      <c r="A5" s="63" t="s">
        <v>12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7" ht="15" thickBot="1"/>
    <row r="7" spans="1:17" ht="14" customHeight="1">
      <c r="F7" s="30" t="s">
        <v>18</v>
      </c>
      <c r="G7" s="26"/>
      <c r="H7" s="38"/>
      <c r="I7" s="38"/>
      <c r="J7" s="38"/>
    </row>
    <row r="8" spans="1:17" s="12" customFormat="1" ht="14" customHeight="1">
      <c r="E8" s="53"/>
      <c r="F8" s="28" t="s">
        <v>21</v>
      </c>
      <c r="G8" s="29" t="e">
        <f>-J22/D23</f>
        <v>#DIV/0!</v>
      </c>
      <c r="H8" s="38"/>
      <c r="I8" s="38"/>
      <c r="J8" s="38"/>
    </row>
    <row r="9" spans="1:17" ht="15" thickBot="1">
      <c r="F9" s="37" t="s">
        <v>26</v>
      </c>
      <c r="G9" s="27" t="e">
        <f>G8*(SQRT((J23/J22)^2+(D24/D23)^2))</f>
        <v>#DIV/0!</v>
      </c>
      <c r="H9" s="38"/>
      <c r="I9" s="38"/>
      <c r="J9" s="38"/>
    </row>
    <row r="10" spans="1:17">
      <c r="F10" s="12" t="s">
        <v>22</v>
      </c>
      <c r="G10" s="9">
        <f>D23</f>
        <v>0</v>
      </c>
      <c r="H10" s="58"/>
    </row>
    <row r="11" spans="1:17" ht="14" customHeight="1">
      <c r="F11" s="12" t="s">
        <v>23</v>
      </c>
      <c r="G11" s="9">
        <f>K22</f>
        <v>0</v>
      </c>
      <c r="H11" s="58"/>
    </row>
    <row r="15" spans="1:17">
      <c r="Q15" s="63"/>
    </row>
    <row r="16" spans="1:17" ht="14" customHeight="1">
      <c r="E16" s="54"/>
    </row>
    <row r="17" spans="1:15" ht="14" customHeight="1">
      <c r="E17" s="52"/>
    </row>
    <row r="18" spans="1:15">
      <c r="E18" s="52"/>
    </row>
    <row r="20" spans="1:15" s="12" customFormat="1">
      <c r="E20" s="53"/>
      <c r="H20" s="53"/>
      <c r="I20" s="51"/>
      <c r="J20" s="52"/>
      <c r="K20" s="52"/>
      <c r="L20" s="51"/>
    </row>
    <row r="21" spans="1:15" s="12" customFormat="1">
      <c r="A21" s="54"/>
      <c r="B21" s="55"/>
      <c r="C21" s="55"/>
      <c r="D21" s="55"/>
      <c r="E21" s="55"/>
      <c r="H21" s="53"/>
      <c r="I21" s="80" t="s">
        <v>8</v>
      </c>
      <c r="J21" s="85"/>
      <c r="K21" s="85"/>
      <c r="L21" s="86"/>
    </row>
    <row r="22" spans="1:15" s="12" customFormat="1">
      <c r="A22" s="59"/>
      <c r="B22" s="58"/>
      <c r="C22" s="83" t="s">
        <v>10</v>
      </c>
      <c r="D22" s="84"/>
      <c r="E22" s="51"/>
      <c r="H22" s="53"/>
      <c r="I22" s="15" t="s">
        <v>13</v>
      </c>
      <c r="J22" s="16">
        <f t="array" ref="J22:K24">LINEST(L28:L28,K28:K28,TRUE,TRUE)</f>
        <v>0</v>
      </c>
      <c r="K22" s="16">
        <v>0</v>
      </c>
      <c r="L22" s="17" t="s">
        <v>14</v>
      </c>
    </row>
    <row r="23" spans="1:15" s="12" customFormat="1">
      <c r="A23" s="59"/>
      <c r="B23" s="58"/>
      <c r="C23" s="24" t="s">
        <v>5</v>
      </c>
      <c r="D23" s="25">
        <f>AVERAGE(Table3[OD])</f>
        <v>0</v>
      </c>
      <c r="E23" s="51"/>
      <c r="H23" s="53"/>
      <c r="I23" s="15" t="s">
        <v>15</v>
      </c>
      <c r="J23" s="16">
        <v>0</v>
      </c>
      <c r="K23" s="16">
        <v>0</v>
      </c>
      <c r="L23" s="17" t="s">
        <v>17</v>
      </c>
    </row>
    <row r="24" spans="1:15" s="12" customFormat="1">
      <c r="A24" s="51"/>
      <c r="B24" s="60"/>
      <c r="C24" s="22" t="s">
        <v>6</v>
      </c>
      <c r="D24" s="23" t="e">
        <f>STDEV(Table3[OD])</f>
        <v>#DIV/0!</v>
      </c>
      <c r="E24" s="51"/>
      <c r="H24" s="53"/>
      <c r="I24" s="18" t="s">
        <v>16</v>
      </c>
      <c r="J24" s="19">
        <v>1</v>
      </c>
      <c r="K24" s="19">
        <v>0</v>
      </c>
      <c r="L24" s="20" t="s">
        <v>3</v>
      </c>
    </row>
    <row r="25" spans="1:15" s="12" customFormat="1">
      <c r="A25" s="53"/>
      <c r="B25" s="53"/>
      <c r="E25" s="53"/>
      <c r="H25" s="53"/>
      <c r="I25" s="51"/>
      <c r="J25" s="52"/>
      <c r="K25" s="52"/>
      <c r="L25" s="51"/>
    </row>
    <row r="27" spans="1:15" ht="42">
      <c r="A27" s="41" t="s">
        <v>0</v>
      </c>
      <c r="B27" s="41" t="s">
        <v>1</v>
      </c>
      <c r="C27" s="40" t="s">
        <v>31</v>
      </c>
      <c r="D27" s="40" t="s">
        <v>1</v>
      </c>
      <c r="E27" s="56"/>
      <c r="I27" s="41" t="s">
        <v>0</v>
      </c>
      <c r="J27" s="41" t="s">
        <v>9</v>
      </c>
      <c r="K27" s="40" t="s">
        <v>31</v>
      </c>
      <c r="L27" s="40" t="s">
        <v>9</v>
      </c>
    </row>
    <row r="28" spans="1:15">
      <c r="A28" s="39"/>
      <c r="B28" s="39"/>
      <c r="C28" s="67">
        <f>A28-$A$28</f>
        <v>0</v>
      </c>
      <c r="D28" s="67">
        <f>B28</f>
        <v>0</v>
      </c>
      <c r="E28" s="57"/>
      <c r="I28" s="39"/>
      <c r="J28" s="39"/>
      <c r="K28" s="67">
        <f>I28-$I$28</f>
        <v>0</v>
      </c>
      <c r="L28" s="67">
        <f>J28</f>
        <v>0</v>
      </c>
    </row>
    <row r="29" spans="1:15">
      <c r="A29" s="57"/>
      <c r="B29" s="57"/>
      <c r="C29" s="68"/>
      <c r="D29" s="68"/>
      <c r="F29" s="53"/>
      <c r="G29" s="53"/>
      <c r="I29" s="57"/>
      <c r="J29" s="57"/>
      <c r="K29" s="68"/>
      <c r="L29" s="68"/>
      <c r="M29" s="53"/>
      <c r="N29" s="53"/>
      <c r="O29" s="53"/>
    </row>
    <row r="30" spans="1:15">
      <c r="A30" s="57"/>
      <c r="B30" s="57"/>
      <c r="C30" s="68"/>
      <c r="D30" s="68"/>
      <c r="F30" s="53"/>
      <c r="G30" s="53"/>
      <c r="I30" s="57"/>
      <c r="J30" s="57"/>
      <c r="K30" s="68"/>
      <c r="L30" s="68"/>
      <c r="M30" s="53"/>
      <c r="N30" s="53"/>
      <c r="O30" s="53"/>
    </row>
    <row r="31" spans="1:15">
      <c r="A31" s="57"/>
      <c r="B31" s="57"/>
      <c r="C31" s="57"/>
      <c r="D31" s="57"/>
      <c r="F31" s="53"/>
      <c r="G31" s="53"/>
      <c r="I31" s="57"/>
      <c r="J31" s="57"/>
      <c r="K31" s="57"/>
      <c r="L31" s="57"/>
      <c r="M31" s="53"/>
      <c r="N31" s="53"/>
      <c r="O31" s="53"/>
    </row>
    <row r="32" spans="1:15">
      <c r="A32" s="57"/>
      <c r="B32" s="57"/>
      <c r="C32" s="57"/>
      <c r="D32" s="57"/>
      <c r="F32" s="53"/>
      <c r="G32" s="53"/>
      <c r="I32" s="57"/>
      <c r="J32" s="57"/>
      <c r="K32" s="57"/>
      <c r="L32" s="57"/>
      <c r="M32" s="53"/>
      <c r="N32" s="53"/>
      <c r="O32" s="53"/>
    </row>
    <row r="33" spans="1:15">
      <c r="A33" s="57"/>
      <c r="B33" s="57"/>
      <c r="C33" s="57"/>
      <c r="D33" s="57"/>
      <c r="F33" s="53"/>
      <c r="G33" s="53"/>
      <c r="I33" s="57"/>
      <c r="J33" s="57"/>
      <c r="K33" s="57"/>
      <c r="L33" s="57"/>
      <c r="M33" s="53"/>
      <c r="N33" s="53"/>
      <c r="O33" s="53"/>
    </row>
    <row r="34" spans="1:15">
      <c r="A34" s="57"/>
      <c r="B34" s="57"/>
      <c r="C34" s="57"/>
      <c r="D34" s="57"/>
      <c r="F34" s="53"/>
      <c r="G34" s="53"/>
      <c r="I34" s="57"/>
      <c r="J34" s="57"/>
      <c r="K34" s="57"/>
      <c r="L34" s="57"/>
      <c r="M34" s="53"/>
      <c r="N34" s="53"/>
      <c r="O34" s="53"/>
    </row>
    <row r="35" spans="1:15">
      <c r="A35" s="53"/>
      <c r="B35" s="53"/>
      <c r="C35" s="53"/>
      <c r="D35" s="53"/>
      <c r="F35" s="53"/>
      <c r="G35" s="53"/>
      <c r="I35" s="57"/>
      <c r="J35" s="57"/>
      <c r="K35" s="57"/>
      <c r="L35" s="57"/>
      <c r="M35" s="53"/>
      <c r="N35" s="53"/>
      <c r="O35" s="53"/>
    </row>
    <row r="36" spans="1:15">
      <c r="A36" s="13"/>
      <c r="B36" s="13"/>
      <c r="C36" s="13"/>
      <c r="D36" s="13"/>
      <c r="I36" s="11"/>
      <c r="J36" s="11"/>
      <c r="K36" s="11"/>
      <c r="L36" s="11"/>
    </row>
    <row r="37" spans="1:15">
      <c r="A37" s="13"/>
      <c r="B37" s="13"/>
      <c r="C37" s="13"/>
      <c r="D37" s="13"/>
      <c r="I37" s="11"/>
      <c r="J37" s="11"/>
      <c r="K37" s="11"/>
      <c r="L37" s="11"/>
    </row>
    <row r="38" spans="1:15">
      <c r="A38" s="13"/>
      <c r="B38" s="13"/>
      <c r="C38" s="13"/>
      <c r="D38" s="13"/>
      <c r="I38" s="11"/>
      <c r="J38" s="11"/>
      <c r="K38" s="11"/>
      <c r="L38" s="11"/>
    </row>
    <row r="39" spans="1:15">
      <c r="A39" s="13"/>
      <c r="B39" s="13"/>
      <c r="C39" s="13"/>
      <c r="D39" s="13"/>
      <c r="I39" s="11"/>
      <c r="J39" s="11"/>
      <c r="K39" s="11"/>
      <c r="L39" s="11"/>
    </row>
    <row r="40" spans="1:15">
      <c r="A40" s="13"/>
      <c r="B40" s="13"/>
      <c r="C40" s="13"/>
      <c r="D40" s="13"/>
      <c r="I40" s="11"/>
      <c r="J40" s="11"/>
      <c r="K40" s="11"/>
      <c r="L40" s="11"/>
    </row>
    <row r="41" spans="1:15">
      <c r="A41" s="13"/>
      <c r="B41" s="13"/>
      <c r="C41" s="13"/>
      <c r="D41" s="13"/>
      <c r="I41" s="11"/>
      <c r="J41" s="11"/>
      <c r="K41" s="11"/>
      <c r="L41" s="11"/>
    </row>
    <row r="42" spans="1:15">
      <c r="A42" s="13"/>
      <c r="B42" s="13"/>
      <c r="C42" s="13"/>
      <c r="D42" s="13"/>
      <c r="I42" s="11"/>
      <c r="J42" s="11"/>
      <c r="K42" s="11"/>
      <c r="L42" s="11"/>
    </row>
    <row r="43" spans="1:15">
      <c r="A43" s="13"/>
      <c r="B43" s="13"/>
      <c r="C43" s="13"/>
      <c r="D43" s="13"/>
      <c r="I43" s="11"/>
      <c r="J43" s="11"/>
      <c r="K43" s="11"/>
      <c r="L43" s="11"/>
    </row>
    <row r="44" spans="1:15">
      <c r="A44" s="13"/>
      <c r="B44" s="13"/>
      <c r="C44" s="13"/>
      <c r="D44" s="13"/>
      <c r="I44" s="11"/>
      <c r="J44" s="11"/>
      <c r="K44" s="11"/>
      <c r="L44" s="11"/>
    </row>
    <row r="45" spans="1:15">
      <c r="A45" s="13"/>
      <c r="B45" s="13"/>
      <c r="C45" s="13"/>
      <c r="D45" s="13"/>
      <c r="I45" s="11"/>
      <c r="J45" s="11"/>
      <c r="K45" s="11"/>
      <c r="L45" s="11"/>
    </row>
    <row r="46" spans="1:15">
      <c r="A46" s="13"/>
      <c r="B46" s="13"/>
      <c r="C46" s="13"/>
      <c r="D46" s="13"/>
      <c r="I46" s="11"/>
      <c r="J46" s="11"/>
      <c r="K46" s="11"/>
      <c r="L46" s="11"/>
    </row>
    <row r="47" spans="1:15">
      <c r="A47" s="13"/>
      <c r="B47" s="13"/>
      <c r="C47" s="13"/>
      <c r="D47" s="13"/>
      <c r="I47" s="11"/>
      <c r="J47" s="11"/>
      <c r="K47" s="11"/>
      <c r="L47" s="11"/>
    </row>
    <row r="48" spans="1:15">
      <c r="A48" s="13"/>
      <c r="B48" s="13"/>
      <c r="C48" s="13"/>
      <c r="D48" s="13"/>
      <c r="I48" s="11"/>
      <c r="J48" s="11"/>
      <c r="K48" s="11"/>
      <c r="L48" s="11"/>
    </row>
    <row r="49" spans="1:12">
      <c r="A49" s="13"/>
      <c r="B49" s="13"/>
      <c r="C49" s="13"/>
      <c r="D49" s="13"/>
      <c r="I49" s="11"/>
      <c r="J49" s="11"/>
      <c r="K49" s="11"/>
      <c r="L49" s="11"/>
    </row>
    <row r="50" spans="1:12">
      <c r="A50" s="13"/>
      <c r="B50" s="13"/>
      <c r="C50" s="13"/>
      <c r="D50" s="13"/>
      <c r="I50" s="11"/>
      <c r="J50" s="11"/>
      <c r="K50" s="11"/>
      <c r="L50" s="11"/>
    </row>
    <row r="51" spans="1:12">
      <c r="A51" s="13"/>
      <c r="B51" s="13"/>
      <c r="C51" s="13"/>
      <c r="D51" s="13"/>
      <c r="I51" s="11"/>
      <c r="J51" s="11"/>
      <c r="K51" s="11"/>
      <c r="L51" s="11"/>
    </row>
    <row r="52" spans="1:12">
      <c r="A52" s="13"/>
      <c r="B52" s="13"/>
      <c r="C52" s="13"/>
      <c r="D52" s="13"/>
      <c r="I52" s="11"/>
      <c r="J52" s="11"/>
      <c r="K52" s="11"/>
      <c r="L52" s="11"/>
    </row>
    <row r="53" spans="1:12">
      <c r="A53" s="13"/>
      <c r="B53" s="13"/>
      <c r="C53" s="13"/>
      <c r="D53" s="13"/>
      <c r="I53" s="11"/>
      <c r="J53" s="11"/>
      <c r="K53" s="11"/>
      <c r="L53" s="11"/>
    </row>
    <row r="54" spans="1:12">
      <c r="A54" s="13"/>
      <c r="B54" s="13"/>
      <c r="C54" s="13"/>
      <c r="D54" s="13"/>
      <c r="I54" s="11"/>
      <c r="J54" s="11"/>
      <c r="K54" s="11"/>
      <c r="L54" s="11"/>
    </row>
    <row r="55" spans="1:12">
      <c r="A55" s="13"/>
      <c r="B55" s="13"/>
      <c r="C55" s="13"/>
      <c r="D55" s="13"/>
      <c r="I55" s="11"/>
      <c r="J55" s="11"/>
      <c r="K55" s="11"/>
      <c r="L55" s="11"/>
    </row>
    <row r="56" spans="1:12">
      <c r="A56" s="13"/>
      <c r="B56" s="13"/>
      <c r="C56" s="13"/>
      <c r="D56" s="13"/>
    </row>
    <row r="57" spans="1:12">
      <c r="A57" s="13"/>
      <c r="B57" s="13"/>
      <c r="C57" s="13"/>
      <c r="D57" s="13"/>
    </row>
  </sheetData>
  <mergeCells count="3">
    <mergeCell ref="A1:K1"/>
    <mergeCell ref="C22:D22"/>
    <mergeCell ref="I21:L21"/>
  </mergeCells>
  <phoneticPr fontId="1" type="noConversion"/>
  <pageMargins left="0.7" right="0.7" top="0.75" bottom="0.75" header="0.3" footer="0.3"/>
  <pageSetup paperSize="9" orientation="landscape" horizontalDpi="4294967295" verticalDpi="4294967295"/>
  <drawing r:id="rId1"/>
  <tableParts count="2"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OD vs time</vt:lpstr>
      <vt:lpstr>exponential growth phase</vt:lpstr>
      <vt:lpstr>linear growth phase</vt:lpstr>
      <vt:lpstr>stationary phase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2016-05-25T03:43:04Z</dcterms:modified>
</cp:coreProperties>
</file>